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banas\Deskto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  <c r="B54" i="1"/>
  <c r="E44" i="1" s="1"/>
  <c r="C44" i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11" i="1"/>
  <c r="B12" i="1" s="1"/>
  <c r="B13" i="1" s="1"/>
  <c r="B14" i="1" s="1"/>
  <c r="B15" i="1" s="1"/>
  <c r="B16" i="1" s="1"/>
  <c r="B17" i="1" s="1"/>
  <c r="B18" i="1" s="1"/>
  <c r="B19" i="1" s="1"/>
  <c r="B10" i="1"/>
  <c r="B9" i="1"/>
  <c r="E38" i="1" l="1"/>
  <c r="E30" i="1"/>
  <c r="E22" i="1"/>
  <c r="E14" i="1"/>
  <c r="E6" i="1"/>
  <c r="E33" i="1"/>
  <c r="E9" i="1"/>
  <c r="E42" i="1"/>
  <c r="E34" i="1"/>
  <c r="E26" i="1"/>
  <c r="E18" i="1"/>
  <c r="E10" i="1"/>
  <c r="E41" i="1"/>
  <c r="E29" i="1"/>
  <c r="E17" i="1"/>
  <c r="E7" i="1"/>
  <c r="E36" i="1"/>
  <c r="E28" i="1"/>
  <c r="E20" i="1"/>
  <c r="E16" i="1"/>
  <c r="E12" i="1"/>
  <c r="E8" i="1"/>
  <c r="E37" i="1"/>
  <c r="E25" i="1"/>
  <c r="E21" i="1"/>
  <c r="E13" i="1"/>
  <c r="E40" i="1"/>
  <c r="E32" i="1"/>
  <c r="E24" i="1"/>
  <c r="E43" i="1"/>
  <c r="E39" i="1"/>
  <c r="E35" i="1"/>
  <c r="E31" i="1"/>
  <c r="E27" i="1"/>
  <c r="E23" i="1"/>
  <c r="E19" i="1"/>
  <c r="E15" i="1"/>
  <c r="E11" i="1"/>
  <c r="G45" i="1"/>
  <c r="E45" i="1" l="1"/>
  <c r="E46" i="1" s="1"/>
</calcChain>
</file>

<file path=xl/sharedStrings.xml><?xml version="1.0" encoding="utf-8"?>
<sst xmlns="http://schemas.openxmlformats.org/spreadsheetml/2006/main" count="66" uniqueCount="61">
  <si>
    <t>TABELA - kalkulacja ceny ofertowej</t>
  </si>
  <si>
    <t>Miesiąc i rok</t>
  </si>
  <si>
    <t>Kapitał</t>
  </si>
  <si>
    <t>Rata kapitału</t>
  </si>
  <si>
    <t>Wysokość odsetek</t>
  </si>
  <si>
    <t>Prowizja za uruchomienie kredytu</t>
  </si>
  <si>
    <t>kwota zł</t>
  </si>
  <si>
    <t>01.2020</t>
  </si>
  <si>
    <t>02.2020</t>
  </si>
  <si>
    <t>03.2020</t>
  </si>
  <si>
    <t>04.2020</t>
  </si>
  <si>
    <t>05.2020</t>
  </si>
  <si>
    <t>06.2020</t>
  </si>
  <si>
    <t>07.2020</t>
  </si>
  <si>
    <t>08.2020</t>
  </si>
  <si>
    <t>09.2020</t>
  </si>
  <si>
    <t>10.2020</t>
  </si>
  <si>
    <t>11.2020</t>
  </si>
  <si>
    <t>12.2020</t>
  </si>
  <si>
    <t>01.2021</t>
  </si>
  <si>
    <t>02.2021</t>
  </si>
  <si>
    <t>03.2021</t>
  </si>
  <si>
    <t>04.2021</t>
  </si>
  <si>
    <t>05.2021</t>
  </si>
  <si>
    <t>06.2021</t>
  </si>
  <si>
    <t>07.2021</t>
  </si>
  <si>
    <t>08.2021</t>
  </si>
  <si>
    <t>09.2021</t>
  </si>
  <si>
    <t>10.2021</t>
  </si>
  <si>
    <t>11.2021</t>
  </si>
  <si>
    <t>12.2021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</si>
  <si>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</si>
  <si>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</si>
  <si>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</si>
  <si>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</si>
  <si>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</si>
  <si>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</si>
  <si>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</si>
  <si>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</si>
  <si>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</si>
  <si>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</si>
  <si>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</si>
  <si>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</si>
  <si>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16.12-31.12.2019</t>
  </si>
  <si>
    <t>01.12-15.12.2019</t>
  </si>
  <si>
    <t>SUMA</t>
  </si>
  <si>
    <t>Koszty oprocentowania kredytu w zł (Ko):</t>
  </si>
  <si>
    <t>Prowizja (Pp):</t>
  </si>
  <si>
    <t>Cena ofertowa w zł (Co=Ko+Pp):</t>
  </si>
  <si>
    <t>Kwota kredytu</t>
  </si>
  <si>
    <t>I transza</t>
  </si>
  <si>
    <t>II transza</t>
  </si>
  <si>
    <t>III transza</t>
  </si>
  <si>
    <t>WIBOR 1M</t>
  </si>
  <si>
    <t>%</t>
  </si>
  <si>
    <t>Marża</t>
  </si>
  <si>
    <t>Koszty oproc. Kredytu</t>
  </si>
  <si>
    <t>Prowizja</t>
  </si>
  <si>
    <t>Data uruchomienia:</t>
  </si>
  <si>
    <t>Rzeczywista liczba dni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</si>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</sst>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3" fontId="0" fillId="0" borderId="0" xfId="0" applyNumberFormat="1"/>
    <xf numFmtId="49" fontId="0" fillId="0" borderId="4" xfId="0" applyNumberFormat="1" applyBorder="1"/>
    <xf numFmtId="43" fontId="0" fillId="0" borderId="5" xfId="0" applyNumberFormat="1" applyBorder="1"/>
    <xf numFmtId="44" fontId="0" fillId="0" borderId="5" xfId="0" applyNumberFormat="1" applyBorder="1"/>
    <xf numFmtId="44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" xfId="0" applyNumberFormat="1" applyBorder="1"/>
    <xf numFmtId="43" fontId="0" fillId="0" borderId="2" xfId="0" applyNumberFormat="1" applyBorder="1"/>
    <xf numFmtId="44" fontId="0" fillId="0" borderId="2" xfId="0" applyNumberFormat="1" applyBorder="1"/>
    <xf numFmtId="49" fontId="0" fillId="0" borderId="7" xfId="0" applyNumberFormat="1" applyBorder="1"/>
    <xf numFmtId="43" fontId="0" fillId="0" borderId="8" xfId="0" applyNumberFormat="1" applyBorder="1"/>
    <xf numFmtId="44" fontId="0" fillId="0" borderId="8" xfId="0" applyNumberFormat="1" applyBorder="1"/>
    <xf numFmtId="0" fontId="0" fillId="0" borderId="5" xfId="0" applyBorder="1"/>
    <xf numFmtId="14" fontId="0" fillId="0" borderId="5" xfId="0" applyNumberFormat="1" applyBorder="1"/>
    <xf numFmtId="0" fontId="1" fillId="0" borderId="5" xfId="0" applyFont="1" applyBorder="1"/>
    <xf numFmtId="43" fontId="1" fillId="0" borderId="5" xfId="0" applyNumberFormat="1" applyFont="1" applyBorder="1"/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44" fontId="2" fillId="3" borderId="5" xfId="0" applyNumberFormat="1" applyFont="1" applyFill="1" applyBorder="1" applyAlignment="1">
      <alignment horizontal="center" vertical="center"/>
    </xf>
    <xf numFmtId="43" fontId="2" fillId="0" borderId="5" xfId="0" applyNumberFormat="1" applyFont="1" applyBorder="1"/>
    <xf numFmtId="44" fontId="3" fillId="3" borderId="6" xfId="0" applyNumberFormat="1" applyFont="1" applyFill="1" applyBorder="1"/>
    <xf numFmtId="44" fontId="0" fillId="3" borderId="2" xfId="0" applyNumberFormat="1" applyFill="1" applyBorder="1"/>
    <xf numFmtId="44" fontId="0" fillId="3" borderId="8" xfId="0" applyNumberFormat="1" applyFill="1" applyBorder="1"/>
    <xf numFmtId="44" fontId="0" fillId="3" borderId="5" xfId="0" applyNumberFormat="1" applyFill="1" applyBorder="1"/>
    <xf numFmtId="49" fontId="0" fillId="0" borderId="17" xfId="0" applyNumberFormat="1" applyBorder="1" applyAlignment="1">
      <alignment horizontal="left" vertical="center"/>
    </xf>
    <xf numFmtId="44" fontId="0" fillId="0" borderId="25" xfId="0" applyNumberFormat="1" applyBorder="1" applyAlignment="1">
      <alignment horizontal="left" vertical="center"/>
    </xf>
    <xf numFmtId="0" fontId="0" fillId="0" borderId="26" xfId="0" applyNumberFormat="1" applyBorder="1" applyAlignment="1">
      <alignment horizontal="center" vertical="center"/>
    </xf>
    <xf numFmtId="44" fontId="0" fillId="3" borderId="25" xfId="0" applyNumberFormat="1" applyFill="1" applyBorder="1"/>
    <xf numFmtId="49" fontId="0" fillId="0" borderId="8" xfId="0" applyNumberFormat="1" applyFill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0" fillId="2" borderId="5" xfId="0" applyNumberFormat="1" applyFill="1" applyBorder="1" applyProtection="1">
      <protection locked="0"/>
    </xf>
    <xf numFmtId="43" fontId="3" fillId="2" borderId="5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19" xfId="0" applyNumberFormat="1" applyBorder="1" applyAlignment="1">
      <alignment horizontal="center"/>
    </xf>
    <xf numFmtId="44" fontId="0" fillId="0" borderId="20" xfId="0" applyNumberFormat="1" applyBorder="1" applyAlignment="1">
      <alignment horizontal="center"/>
    </xf>
    <xf numFmtId="44" fontId="0" fillId="0" borderId="21" xfId="0" applyNumberFormat="1" applyBorder="1" applyAlignment="1">
      <alignment horizontal="center"/>
    </xf>
    <xf numFmtId="44" fontId="0" fillId="0" borderId="22" xfId="0" applyNumberFormat="1" applyBorder="1" applyAlignment="1">
      <alignment horizontal="center"/>
    </xf>
    <xf numFmtId="44" fontId="0" fillId="0" borderId="23" xfId="0" applyNumberFormat="1" applyBorder="1" applyAlignment="1">
      <alignment horizontal="center"/>
    </xf>
    <xf numFmtId="44" fontId="0" fillId="0" borderId="24" xfId="0" applyNumberFormat="1" applyBorder="1" applyAlignment="1">
      <alignment horizont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4" fontId="4" fillId="3" borderId="8" xfId="0" applyNumberFormat="1" applyFont="1" applyFill="1" applyBorder="1" applyAlignment="1">
      <alignment horizontal="right"/>
    </xf>
    <xf numFmtId="44" fontId="4" fillId="3" borderId="9" xfId="0" applyNumberFormat="1" applyFont="1" applyFill="1" applyBorder="1" applyAlignment="1">
      <alignment horizontal="right"/>
    </xf>
    <xf numFmtId="44" fontId="0" fillId="3" borderId="17" xfId="0" applyNumberFormat="1" applyFill="1" applyBorder="1" applyAlignment="1">
      <alignment horizontal="center"/>
    </xf>
    <xf numFmtId="44" fontId="0" fillId="3" borderId="18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22" workbookViewId="0">
      <selection activeCell="C53" sqref="C53"/>
    </sheetView>
  </sheetViews>
  <sheetFormatPr defaultRowHeight="15" x14ac:dyDescent="0.25"/>
  <cols>
    <col min="1" max="1" width="20.5703125" customWidth="1"/>
    <col min="2" max="2" width="23" customWidth="1"/>
    <col min="3" max="3" width="23.7109375" customWidth="1"/>
    <col min="4" max="4" width="24.5703125" customWidth="1"/>
    <col min="5" max="5" width="24.7109375" customWidth="1"/>
    <col min="6" max="6" width="20.85546875" customWidth="1"/>
    <col min="7" max="7" width="21.85546875" customWidth="1"/>
  </cols>
  <sheetData>
    <row r="1" spans="1:7" x14ac:dyDescent="0.25">
      <c r="B1" t="s">
        <v>0</v>
      </c>
      <c r="F1" t="s">
        <v>60</v>
      </c>
    </row>
    <row r="2" spans="1:7" ht="15.75" thickBot="1" x14ac:dyDescent="0.3"/>
    <row r="3" spans="1:7" x14ac:dyDescent="0.25">
      <c r="A3" s="51" t="s">
        <v>1</v>
      </c>
      <c r="B3" s="37" t="s">
        <v>2</v>
      </c>
      <c r="C3" s="37" t="s">
        <v>3</v>
      </c>
      <c r="D3" s="37" t="s">
        <v>59</v>
      </c>
      <c r="E3" s="37" t="s">
        <v>4</v>
      </c>
      <c r="F3" s="37" t="s">
        <v>5</v>
      </c>
      <c r="G3" s="55"/>
    </row>
    <row r="4" spans="1:7" x14ac:dyDescent="0.25">
      <c r="A4" s="52"/>
      <c r="B4" s="38"/>
      <c r="C4" s="38"/>
      <c r="D4" s="38"/>
      <c r="E4" s="38"/>
      <c r="F4" s="38" t="s">
        <v>6</v>
      </c>
      <c r="G4" s="56"/>
    </row>
    <row r="5" spans="1:7" ht="15.75" thickBot="1" x14ac:dyDescent="0.3">
      <c r="A5" s="6">
        <v>1</v>
      </c>
      <c r="B5" s="34">
        <v>2</v>
      </c>
      <c r="C5" s="34">
        <v>3</v>
      </c>
      <c r="D5" s="34">
        <v>4</v>
      </c>
      <c r="E5" s="34">
        <v>5</v>
      </c>
      <c r="F5" s="57">
        <v>6</v>
      </c>
      <c r="G5" s="58"/>
    </row>
    <row r="6" spans="1:7" ht="15.75" thickBot="1" x14ac:dyDescent="0.3">
      <c r="A6" s="7" t="s">
        <v>44</v>
      </c>
      <c r="B6" s="8">
        <v>3000000</v>
      </c>
      <c r="C6" s="9">
        <v>0</v>
      </c>
      <c r="D6" s="17">
        <v>15</v>
      </c>
      <c r="E6" s="25">
        <f>SUM((B6*$B$54)/365*D6)/100</f>
        <v>2009.5890410958903</v>
      </c>
      <c r="F6" s="49">
        <f>SUM(B49*B55%)</f>
        <v>0</v>
      </c>
      <c r="G6" s="50"/>
    </row>
    <row r="7" spans="1:7" ht="15.75" thickBot="1" x14ac:dyDescent="0.3">
      <c r="A7" s="10" t="s">
        <v>43</v>
      </c>
      <c r="B7" s="11">
        <v>5000000</v>
      </c>
      <c r="C7" s="12">
        <v>0</v>
      </c>
      <c r="D7" s="18">
        <v>16</v>
      </c>
      <c r="E7" s="26">
        <f>SUM((B7*$B$54)/365*D7)/100</f>
        <v>3572.6027397260268</v>
      </c>
      <c r="F7" s="49">
        <f>SUM(B50*B55%)</f>
        <v>0</v>
      </c>
      <c r="G7" s="50"/>
    </row>
    <row r="8" spans="1:7" ht="15.75" thickBot="1" x14ac:dyDescent="0.3">
      <c r="A8" s="7" t="s">
        <v>7</v>
      </c>
      <c r="B8" s="8">
        <v>6088875.0999999996</v>
      </c>
      <c r="C8" s="9">
        <v>183350</v>
      </c>
      <c r="D8" s="17">
        <v>31</v>
      </c>
      <c r="E8" s="25">
        <f t="shared" ref="E8:E44" si="0">SUM((B8*$B$54)/365*D8)/100</f>
        <v>8429.3385973424647</v>
      </c>
      <c r="F8" s="49">
        <f>SUM(B51*B55%)</f>
        <v>0</v>
      </c>
      <c r="G8" s="50"/>
    </row>
    <row r="9" spans="1:7" x14ac:dyDescent="0.25">
      <c r="A9" s="2" t="s">
        <v>8</v>
      </c>
      <c r="B9" s="3">
        <f>SUM(B8-C8)</f>
        <v>5905525.0999999996</v>
      </c>
      <c r="C9" s="4">
        <v>183350</v>
      </c>
      <c r="D9" s="19">
        <v>29</v>
      </c>
      <c r="E9" s="27">
        <f t="shared" si="0"/>
        <v>7648.0594925205469</v>
      </c>
      <c r="F9" s="39"/>
      <c r="G9" s="40"/>
    </row>
    <row r="10" spans="1:7" x14ac:dyDescent="0.25">
      <c r="A10" s="2" t="s">
        <v>9</v>
      </c>
      <c r="B10" s="3">
        <f>SUM(B9-C9)</f>
        <v>5722175.0999999996</v>
      </c>
      <c r="C10" s="4">
        <v>183350</v>
      </c>
      <c r="D10" s="19">
        <v>31</v>
      </c>
      <c r="E10" s="27">
        <f t="shared" si="0"/>
        <v>7921.6851452876708</v>
      </c>
      <c r="F10" s="41"/>
      <c r="G10" s="42"/>
    </row>
    <row r="11" spans="1:7" x14ac:dyDescent="0.25">
      <c r="A11" s="2" t="s">
        <v>10</v>
      </c>
      <c r="B11" s="3">
        <f t="shared" ref="B11:B43" si="1">SUM(B10-C10)</f>
        <v>5538825.0999999996</v>
      </c>
      <c r="C11" s="4">
        <v>183350</v>
      </c>
      <c r="D11" s="19">
        <v>30</v>
      </c>
      <c r="E11" s="27">
        <f t="shared" si="0"/>
        <v>7420.5081476712321</v>
      </c>
      <c r="F11" s="41"/>
      <c r="G11" s="42"/>
    </row>
    <row r="12" spans="1:7" x14ac:dyDescent="0.25">
      <c r="A12" s="2" t="s">
        <v>11</v>
      </c>
      <c r="B12" s="3">
        <f t="shared" si="1"/>
        <v>5355475.0999999996</v>
      </c>
      <c r="C12" s="4">
        <v>183350</v>
      </c>
      <c r="D12" s="19">
        <v>31</v>
      </c>
      <c r="E12" s="27">
        <f t="shared" si="0"/>
        <v>7414.0316932328751</v>
      </c>
      <c r="F12" s="41"/>
      <c r="G12" s="42"/>
    </row>
    <row r="13" spans="1:7" x14ac:dyDescent="0.25">
      <c r="A13" s="2" t="s">
        <v>12</v>
      </c>
      <c r="B13" s="3">
        <f t="shared" si="1"/>
        <v>5172125.0999999996</v>
      </c>
      <c r="C13" s="4">
        <v>183350</v>
      </c>
      <c r="D13" s="19">
        <v>30</v>
      </c>
      <c r="E13" s="27">
        <f t="shared" si="0"/>
        <v>6929.2306134246555</v>
      </c>
      <c r="F13" s="41"/>
      <c r="G13" s="42"/>
    </row>
    <row r="14" spans="1:7" x14ac:dyDescent="0.25">
      <c r="A14" s="2" t="s">
        <v>13</v>
      </c>
      <c r="B14" s="3">
        <f t="shared" si="1"/>
        <v>4988775.0999999996</v>
      </c>
      <c r="C14" s="4">
        <v>183350</v>
      </c>
      <c r="D14" s="19">
        <v>31</v>
      </c>
      <c r="E14" s="27">
        <f t="shared" si="0"/>
        <v>6906.3782411780812</v>
      </c>
      <c r="F14" s="41"/>
      <c r="G14" s="42"/>
    </row>
    <row r="15" spans="1:7" x14ac:dyDescent="0.25">
      <c r="A15" s="2" t="s">
        <v>14</v>
      </c>
      <c r="B15" s="3">
        <f t="shared" si="1"/>
        <v>4805425.0999999996</v>
      </c>
      <c r="C15" s="4">
        <v>183350</v>
      </c>
      <c r="D15" s="19">
        <v>31</v>
      </c>
      <c r="E15" s="27">
        <f t="shared" si="0"/>
        <v>6652.5515151506834</v>
      </c>
      <c r="F15" s="41"/>
      <c r="G15" s="42"/>
    </row>
    <row r="16" spans="1:7" x14ac:dyDescent="0.25">
      <c r="A16" s="2" t="s">
        <v>15</v>
      </c>
      <c r="B16" s="3">
        <f t="shared" si="1"/>
        <v>4622075.0999999996</v>
      </c>
      <c r="C16" s="4">
        <v>183350</v>
      </c>
      <c r="D16" s="19">
        <v>30</v>
      </c>
      <c r="E16" s="27">
        <f t="shared" si="0"/>
        <v>6192.3143120547938</v>
      </c>
      <c r="F16" s="41"/>
      <c r="G16" s="42"/>
    </row>
    <row r="17" spans="1:7" x14ac:dyDescent="0.25">
      <c r="A17" s="2" t="s">
        <v>16</v>
      </c>
      <c r="B17" s="3">
        <f t="shared" si="1"/>
        <v>4438725.0999999996</v>
      </c>
      <c r="C17" s="4">
        <v>183350</v>
      </c>
      <c r="D17" s="19">
        <v>31</v>
      </c>
      <c r="E17" s="27">
        <f t="shared" si="0"/>
        <v>6144.8980630958895</v>
      </c>
      <c r="F17" s="41"/>
      <c r="G17" s="42"/>
    </row>
    <row r="18" spans="1:7" x14ac:dyDescent="0.25">
      <c r="A18" s="2" t="s">
        <v>17</v>
      </c>
      <c r="B18" s="3">
        <f t="shared" si="1"/>
        <v>4255375.0999999996</v>
      </c>
      <c r="C18" s="4">
        <v>183350</v>
      </c>
      <c r="D18" s="19">
        <v>30</v>
      </c>
      <c r="E18" s="27">
        <f t="shared" si="0"/>
        <v>5701.0367778082182</v>
      </c>
      <c r="F18" s="41"/>
      <c r="G18" s="42"/>
    </row>
    <row r="19" spans="1:7" ht="15.75" thickBot="1" x14ac:dyDescent="0.3">
      <c r="A19" s="10" t="s">
        <v>18</v>
      </c>
      <c r="B19" s="11">
        <f t="shared" si="1"/>
        <v>4072025.0999999996</v>
      </c>
      <c r="C19" s="12">
        <v>183150</v>
      </c>
      <c r="D19" s="20">
        <v>31</v>
      </c>
      <c r="E19" s="26">
        <f t="shared" si="0"/>
        <v>5637.2446110410938</v>
      </c>
      <c r="F19" s="41"/>
      <c r="G19" s="42"/>
    </row>
    <row r="20" spans="1:7" x14ac:dyDescent="0.25">
      <c r="A20" s="7" t="s">
        <v>19</v>
      </c>
      <c r="B20" s="8">
        <f t="shared" si="1"/>
        <v>3888875.0999999996</v>
      </c>
      <c r="C20" s="9">
        <v>200000</v>
      </c>
      <c r="D20" s="21">
        <v>31</v>
      </c>
      <c r="E20" s="25">
        <f t="shared" si="0"/>
        <v>5383.6947617260275</v>
      </c>
      <c r="F20" s="41"/>
      <c r="G20" s="42"/>
    </row>
    <row r="21" spans="1:7" x14ac:dyDescent="0.25">
      <c r="A21" s="2" t="s">
        <v>20</v>
      </c>
      <c r="B21" s="3">
        <f t="shared" si="1"/>
        <v>3688875.0999999996</v>
      </c>
      <c r="C21" s="4">
        <v>200000</v>
      </c>
      <c r="D21" s="19">
        <v>28</v>
      </c>
      <c r="E21" s="27">
        <f t="shared" si="0"/>
        <v>4612.6098510684924</v>
      </c>
      <c r="F21" s="41"/>
      <c r="G21" s="42"/>
    </row>
    <row r="22" spans="1:7" x14ac:dyDescent="0.25">
      <c r="A22" s="2" t="s">
        <v>21</v>
      </c>
      <c r="B22" s="3">
        <f t="shared" si="1"/>
        <v>3488875.0999999996</v>
      </c>
      <c r="C22" s="4">
        <v>200000</v>
      </c>
      <c r="D22" s="19">
        <v>31</v>
      </c>
      <c r="E22" s="27">
        <f t="shared" si="0"/>
        <v>4829.9413370684924</v>
      </c>
      <c r="F22" s="41"/>
      <c r="G22" s="42"/>
    </row>
    <row r="23" spans="1:7" x14ac:dyDescent="0.25">
      <c r="A23" s="2" t="s">
        <v>22</v>
      </c>
      <c r="B23" s="3">
        <f t="shared" si="1"/>
        <v>3288875.0999999996</v>
      </c>
      <c r="C23" s="4">
        <v>200000</v>
      </c>
      <c r="D23" s="19">
        <v>30</v>
      </c>
      <c r="E23" s="27">
        <f t="shared" si="0"/>
        <v>4406.1915723287657</v>
      </c>
      <c r="F23" s="41"/>
      <c r="G23" s="42"/>
    </row>
    <row r="24" spans="1:7" x14ac:dyDescent="0.25">
      <c r="A24" s="2" t="s">
        <v>23</v>
      </c>
      <c r="B24" s="3">
        <f t="shared" si="1"/>
        <v>3088875.0999999996</v>
      </c>
      <c r="C24" s="4">
        <v>200000</v>
      </c>
      <c r="D24" s="19">
        <v>31</v>
      </c>
      <c r="E24" s="27">
        <f t="shared" si="0"/>
        <v>4276.1879124109573</v>
      </c>
      <c r="F24" s="41"/>
      <c r="G24" s="42"/>
    </row>
    <row r="25" spans="1:7" x14ac:dyDescent="0.25">
      <c r="A25" s="2" t="s">
        <v>24</v>
      </c>
      <c r="B25" s="3">
        <f t="shared" si="1"/>
        <v>2888875.0999999996</v>
      </c>
      <c r="C25" s="4">
        <v>200000</v>
      </c>
      <c r="D25" s="19">
        <v>30</v>
      </c>
      <c r="E25" s="27">
        <f t="shared" si="0"/>
        <v>3870.3011613698618</v>
      </c>
      <c r="F25" s="41"/>
      <c r="G25" s="42"/>
    </row>
    <row r="26" spans="1:7" x14ac:dyDescent="0.25">
      <c r="A26" s="2" t="s">
        <v>25</v>
      </c>
      <c r="B26" s="3">
        <f t="shared" si="1"/>
        <v>2688875.0999999996</v>
      </c>
      <c r="C26" s="4">
        <v>200000</v>
      </c>
      <c r="D26" s="19">
        <v>31</v>
      </c>
      <c r="E26" s="27">
        <f t="shared" si="0"/>
        <v>3722.4344877534236</v>
      </c>
      <c r="F26" s="41"/>
      <c r="G26" s="42"/>
    </row>
    <row r="27" spans="1:7" x14ac:dyDescent="0.25">
      <c r="A27" s="2" t="s">
        <v>26</v>
      </c>
      <c r="B27" s="3">
        <f t="shared" si="1"/>
        <v>2488875.0999999996</v>
      </c>
      <c r="C27" s="4">
        <v>200000</v>
      </c>
      <c r="D27" s="19">
        <v>31</v>
      </c>
      <c r="E27" s="27">
        <f t="shared" si="0"/>
        <v>3445.5577754246565</v>
      </c>
      <c r="F27" s="41"/>
      <c r="G27" s="42"/>
    </row>
    <row r="28" spans="1:7" x14ac:dyDescent="0.25">
      <c r="A28" s="2" t="s">
        <v>27</v>
      </c>
      <c r="B28" s="3">
        <f t="shared" si="1"/>
        <v>2288875.0999999996</v>
      </c>
      <c r="C28" s="4">
        <v>200000</v>
      </c>
      <c r="D28" s="19">
        <v>30</v>
      </c>
      <c r="E28" s="27">
        <f t="shared" si="0"/>
        <v>3066.465544931506</v>
      </c>
      <c r="F28" s="41"/>
      <c r="G28" s="42"/>
    </row>
    <row r="29" spans="1:7" x14ac:dyDescent="0.25">
      <c r="A29" s="2" t="s">
        <v>28</v>
      </c>
      <c r="B29" s="3">
        <f t="shared" si="1"/>
        <v>2088875.0999999996</v>
      </c>
      <c r="C29" s="4">
        <v>200000</v>
      </c>
      <c r="D29" s="19">
        <v>31</v>
      </c>
      <c r="E29" s="27">
        <f t="shared" si="0"/>
        <v>2891.8043507671227</v>
      </c>
      <c r="F29" s="41"/>
      <c r="G29" s="42"/>
    </row>
    <row r="30" spans="1:7" x14ac:dyDescent="0.25">
      <c r="A30" s="2" t="s">
        <v>29</v>
      </c>
      <c r="B30" s="3">
        <f t="shared" si="1"/>
        <v>1888875.0999999996</v>
      </c>
      <c r="C30" s="4">
        <v>200000</v>
      </c>
      <c r="D30" s="19">
        <v>30</v>
      </c>
      <c r="E30" s="27">
        <f t="shared" si="0"/>
        <v>2530.5751339726021</v>
      </c>
      <c r="F30" s="41"/>
      <c r="G30" s="42"/>
    </row>
    <row r="31" spans="1:7" ht="15.75" thickBot="1" x14ac:dyDescent="0.3">
      <c r="A31" s="10" t="s">
        <v>30</v>
      </c>
      <c r="B31" s="11">
        <f t="shared" si="1"/>
        <v>1688875.0999999996</v>
      </c>
      <c r="C31" s="12">
        <v>200000</v>
      </c>
      <c r="D31" s="20">
        <v>31</v>
      </c>
      <c r="E31" s="26">
        <f t="shared" si="0"/>
        <v>2338.0509261095885</v>
      </c>
      <c r="F31" s="41"/>
      <c r="G31" s="42"/>
    </row>
    <row r="32" spans="1:7" x14ac:dyDescent="0.25">
      <c r="A32" s="7" t="s">
        <v>31</v>
      </c>
      <c r="B32" s="8">
        <f t="shared" si="1"/>
        <v>1488875.0999999996</v>
      </c>
      <c r="C32" s="9">
        <v>124100</v>
      </c>
      <c r="D32" s="21">
        <v>31</v>
      </c>
      <c r="E32" s="25">
        <f t="shared" si="0"/>
        <v>2061.1742137808214</v>
      </c>
      <c r="F32" s="41"/>
      <c r="G32" s="42"/>
    </row>
    <row r="33" spans="1:7" x14ac:dyDescent="0.25">
      <c r="A33" s="2" t="s">
        <v>32</v>
      </c>
      <c r="B33" s="3">
        <f t="shared" si="1"/>
        <v>1364775.0999999996</v>
      </c>
      <c r="C33" s="4">
        <v>124100</v>
      </c>
      <c r="D33" s="19">
        <v>28</v>
      </c>
      <c r="E33" s="27">
        <f t="shared" si="0"/>
        <v>1706.5297414794516</v>
      </c>
      <c r="F33" s="41"/>
      <c r="G33" s="42"/>
    </row>
    <row r="34" spans="1:7" x14ac:dyDescent="0.25">
      <c r="A34" s="2" t="s">
        <v>33</v>
      </c>
      <c r="B34" s="3">
        <f t="shared" si="1"/>
        <v>1240675.0999999996</v>
      </c>
      <c r="C34" s="4">
        <v>124100</v>
      </c>
      <c r="D34" s="19">
        <v>31</v>
      </c>
      <c r="E34" s="27">
        <f t="shared" si="0"/>
        <v>1717.5702137808212</v>
      </c>
      <c r="F34" s="41"/>
      <c r="G34" s="42"/>
    </row>
    <row r="35" spans="1:7" x14ac:dyDescent="0.25">
      <c r="A35" s="2" t="s">
        <v>34</v>
      </c>
      <c r="B35" s="3">
        <f t="shared" si="1"/>
        <v>1116575.0999999996</v>
      </c>
      <c r="C35" s="4">
        <v>124100</v>
      </c>
      <c r="D35" s="19">
        <v>30</v>
      </c>
      <c r="E35" s="27">
        <f t="shared" si="0"/>
        <v>1495.904723013698</v>
      </c>
      <c r="F35" s="41"/>
      <c r="G35" s="42"/>
    </row>
    <row r="36" spans="1:7" x14ac:dyDescent="0.25">
      <c r="A36" s="2" t="s">
        <v>35</v>
      </c>
      <c r="B36" s="3">
        <f t="shared" si="1"/>
        <v>992475.09999999963</v>
      </c>
      <c r="C36" s="4">
        <v>124100</v>
      </c>
      <c r="D36" s="19">
        <v>31</v>
      </c>
      <c r="E36" s="27">
        <f t="shared" si="0"/>
        <v>1373.9662137808214</v>
      </c>
      <c r="F36" s="41"/>
      <c r="G36" s="42"/>
    </row>
    <row r="37" spans="1:7" x14ac:dyDescent="0.25">
      <c r="A37" s="2" t="s">
        <v>36</v>
      </c>
      <c r="B37" s="3">
        <f t="shared" si="1"/>
        <v>868375.09999999963</v>
      </c>
      <c r="C37" s="4">
        <v>124100</v>
      </c>
      <c r="D37" s="19">
        <v>30</v>
      </c>
      <c r="E37" s="27">
        <f t="shared" si="0"/>
        <v>1163.384723013698</v>
      </c>
      <c r="F37" s="41"/>
      <c r="G37" s="42"/>
    </row>
    <row r="38" spans="1:7" x14ac:dyDescent="0.25">
      <c r="A38" s="2" t="s">
        <v>37</v>
      </c>
      <c r="B38" s="3">
        <f t="shared" si="1"/>
        <v>744275.09999999963</v>
      </c>
      <c r="C38" s="4">
        <v>124100</v>
      </c>
      <c r="D38" s="19">
        <v>31</v>
      </c>
      <c r="E38" s="27">
        <f t="shared" si="0"/>
        <v>1030.3622137808213</v>
      </c>
      <c r="F38" s="41"/>
      <c r="G38" s="42"/>
    </row>
    <row r="39" spans="1:7" x14ac:dyDescent="0.25">
      <c r="A39" s="2" t="s">
        <v>38</v>
      </c>
      <c r="B39" s="3">
        <f t="shared" si="1"/>
        <v>620175.09999999963</v>
      </c>
      <c r="C39" s="4">
        <v>124100</v>
      </c>
      <c r="D39" s="19">
        <v>31</v>
      </c>
      <c r="E39" s="27">
        <f t="shared" si="0"/>
        <v>858.56021378082141</v>
      </c>
      <c r="F39" s="41"/>
      <c r="G39" s="42"/>
    </row>
    <row r="40" spans="1:7" x14ac:dyDescent="0.25">
      <c r="A40" s="2" t="s">
        <v>39</v>
      </c>
      <c r="B40" s="3">
        <f t="shared" si="1"/>
        <v>496075.09999999963</v>
      </c>
      <c r="C40" s="4">
        <v>124100</v>
      </c>
      <c r="D40" s="19">
        <v>30</v>
      </c>
      <c r="E40" s="27">
        <f t="shared" si="0"/>
        <v>664.60472301369805</v>
      </c>
      <c r="F40" s="41"/>
      <c r="G40" s="42"/>
    </row>
    <row r="41" spans="1:7" x14ac:dyDescent="0.25">
      <c r="A41" s="2" t="s">
        <v>40</v>
      </c>
      <c r="B41" s="3">
        <f t="shared" si="1"/>
        <v>371975.09999999963</v>
      </c>
      <c r="C41" s="4">
        <v>124100</v>
      </c>
      <c r="D41" s="19">
        <v>31</v>
      </c>
      <c r="E41" s="27">
        <f t="shared" si="0"/>
        <v>514.95621378082137</v>
      </c>
      <c r="F41" s="41"/>
      <c r="G41" s="42"/>
    </row>
    <row r="42" spans="1:7" x14ac:dyDescent="0.25">
      <c r="A42" s="2" t="s">
        <v>41</v>
      </c>
      <c r="B42" s="3">
        <f t="shared" si="1"/>
        <v>247875.09999999963</v>
      </c>
      <c r="C42" s="4">
        <v>124100</v>
      </c>
      <c r="D42" s="19">
        <v>30</v>
      </c>
      <c r="E42" s="27">
        <f t="shared" si="0"/>
        <v>332.08472301369807</v>
      </c>
      <c r="F42" s="41"/>
      <c r="G42" s="42"/>
    </row>
    <row r="43" spans="1:7" ht="15.75" thickBot="1" x14ac:dyDescent="0.3">
      <c r="A43" s="10" t="s">
        <v>42</v>
      </c>
      <c r="B43" s="11">
        <f t="shared" si="1"/>
        <v>123775.09999999963</v>
      </c>
      <c r="C43" s="12">
        <v>123775.1</v>
      </c>
      <c r="D43" s="20">
        <v>31</v>
      </c>
      <c r="E43" s="26">
        <f t="shared" si="0"/>
        <v>171.35221378082142</v>
      </c>
      <c r="F43" s="41"/>
      <c r="G43" s="42"/>
    </row>
    <row r="44" spans="1:7" ht="20.25" customHeight="1" thickBot="1" x14ac:dyDescent="0.3">
      <c r="A44" s="28" t="s">
        <v>45</v>
      </c>
      <c r="B44" s="29">
        <v>0</v>
      </c>
      <c r="C44" s="29">
        <f>SUM(C6:C43)</f>
        <v>6088875.0999999996</v>
      </c>
      <c r="D44" s="30"/>
      <c r="E44" s="31">
        <f t="shared" si="0"/>
        <v>0</v>
      </c>
      <c r="F44" s="43"/>
      <c r="G44" s="44"/>
    </row>
    <row r="45" spans="1:7" ht="34.5" customHeight="1" x14ac:dyDescent="0.25">
      <c r="A45" s="53" t="s">
        <v>46</v>
      </c>
      <c r="B45" s="54"/>
      <c r="C45" s="54"/>
      <c r="D45" s="33"/>
      <c r="E45" s="22">
        <f>SUM(E6:E44)</f>
        <v>147043.73393556164</v>
      </c>
      <c r="F45" s="5" t="s">
        <v>47</v>
      </c>
      <c r="G45" s="24">
        <f>SUM(F6:G44)</f>
        <v>0</v>
      </c>
    </row>
    <row r="46" spans="1:7" ht="28.5" customHeight="1" thickBot="1" x14ac:dyDescent="0.3">
      <c r="A46" s="45" t="s">
        <v>48</v>
      </c>
      <c r="B46" s="46"/>
      <c r="C46" s="46"/>
      <c r="D46" s="32"/>
      <c r="E46" s="47">
        <f>SUM(E45+G45)</f>
        <v>147043.73393556164</v>
      </c>
      <c r="F46" s="47"/>
      <c r="G46" s="48"/>
    </row>
    <row r="48" spans="1:7" x14ac:dyDescent="0.25">
      <c r="A48" s="13" t="s">
        <v>49</v>
      </c>
      <c r="B48" s="3">
        <v>6088875.0999999996</v>
      </c>
    </row>
    <row r="49" spans="1:3" x14ac:dyDescent="0.25">
      <c r="A49" s="13" t="s">
        <v>50</v>
      </c>
      <c r="B49" s="3">
        <v>3000000</v>
      </c>
    </row>
    <row r="50" spans="1:3" x14ac:dyDescent="0.25">
      <c r="A50" s="13" t="s">
        <v>51</v>
      </c>
      <c r="B50" s="3">
        <v>2000000</v>
      </c>
    </row>
    <row r="51" spans="1:3" x14ac:dyDescent="0.25">
      <c r="A51" s="13" t="s">
        <v>52</v>
      </c>
      <c r="B51" s="3">
        <v>1088875.1000000001</v>
      </c>
    </row>
    <row r="52" spans="1:3" x14ac:dyDescent="0.25">
      <c r="A52" s="15" t="s">
        <v>53</v>
      </c>
      <c r="B52" s="16">
        <v>1.63</v>
      </c>
      <c r="C52" t="s">
        <v>54</v>
      </c>
    </row>
    <row r="53" spans="1:3" x14ac:dyDescent="0.25">
      <c r="A53" s="13" t="s">
        <v>55</v>
      </c>
      <c r="B53" s="35"/>
      <c r="C53" t="s">
        <v>54</v>
      </c>
    </row>
    <row r="54" spans="1:3" x14ac:dyDescent="0.25">
      <c r="A54" s="13" t="s">
        <v>56</v>
      </c>
      <c r="B54" s="23">
        <f>SUM(B52+B53)</f>
        <v>1.63</v>
      </c>
    </row>
    <row r="55" spans="1:3" x14ac:dyDescent="0.25">
      <c r="A55" s="13" t="s">
        <v>57</v>
      </c>
      <c r="B55" s="36"/>
      <c r="C55" t="s">
        <v>54</v>
      </c>
    </row>
    <row r="56" spans="1:3" x14ac:dyDescent="0.25">
      <c r="A56" s="13" t="s">
        <v>58</v>
      </c>
      <c r="B56" s="3"/>
    </row>
    <row r="57" spans="1:3" x14ac:dyDescent="0.25">
      <c r="A57" s="13" t="s">
        <v>50</v>
      </c>
      <c r="B57" s="14">
        <v>43799</v>
      </c>
    </row>
    <row r="58" spans="1:3" x14ac:dyDescent="0.25">
      <c r="A58" s="13" t="s">
        <v>51</v>
      </c>
      <c r="B58" s="14">
        <v>43814</v>
      </c>
    </row>
    <row r="59" spans="1:3" x14ac:dyDescent="0.25">
      <c r="A59" s="13" t="s">
        <v>52</v>
      </c>
      <c r="B59" s="14">
        <v>43830</v>
      </c>
    </row>
    <row r="60" spans="1:3" x14ac:dyDescent="0.25">
      <c r="B60" s="1"/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</sheetData>
  <sheetProtection password="E243" sheet="1" objects="1" scenarios="1"/>
  <mergeCells count="15">
    <mergeCell ref="D3:D4"/>
    <mergeCell ref="F9:G44"/>
    <mergeCell ref="A46:C46"/>
    <mergeCell ref="E46:G46"/>
    <mergeCell ref="F6:G6"/>
    <mergeCell ref="F7:G7"/>
    <mergeCell ref="F8:G8"/>
    <mergeCell ref="A3:A4"/>
    <mergeCell ref="B3:B4"/>
    <mergeCell ref="C3:C4"/>
    <mergeCell ref="E3:E4"/>
    <mergeCell ref="A45:C45"/>
    <mergeCell ref="F3:G3"/>
    <mergeCell ref="F4:G4"/>
    <mergeCell ref="F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Banaś</dc:creator>
  <cp:lastModifiedBy>Paulina Banaś</cp:lastModifiedBy>
  <dcterms:created xsi:type="dcterms:W3CDTF">2019-11-05T09:41:29Z</dcterms:created>
  <dcterms:modified xsi:type="dcterms:W3CDTF">2019-11-08T08:15:42Z</dcterms:modified>
</cp:coreProperties>
</file>